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מאמרים לאתר\מדריכים לאתר\אחרי קנבה\קבצים אחרי הקטנת גודל להעלאה לאתר\מחירון XLOOKUP\"/>
    </mc:Choice>
  </mc:AlternateContent>
  <xr:revisionPtr revIDLastSave="0" documentId="13_ncr:1_{F114C0A9-B6AC-46E6-95AE-8A7A1177B7A8}" xr6:coauthVersionLast="47" xr6:coauthVersionMax="47" xr10:uidLastSave="{00000000-0000-0000-0000-000000000000}"/>
  <bookViews>
    <workbookView xWindow="0" yWindow="384" windowWidth="23016" windowHeight="12408" tabRatio="500" activeTab="5" xr2:uid="{00000000-000D-0000-FFFF-FFFF00000000}"/>
  </bookViews>
  <sheets>
    <sheet name="מחירון" sheetId="1" r:id="rId1"/>
    <sheet name="הזמנות" sheetId="2" r:id="rId2"/>
    <sheet name="פתרון💯" sheetId="8" r:id="rId3"/>
    <sheet name="ערך הבראה" sheetId="5" r:id="rId4"/>
    <sheet name="תעריפי שעה" sheetId="6" r:id="rId5"/>
    <sheet name="שערי מטבע" sheetId="7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7" l="1" a="1"/>
  <c r="D17" i="7" s="1"/>
  <c r="E17" i="7" s="1"/>
  <c r="D18" i="7" a="1"/>
  <c r="D18" i="7" s="1"/>
  <c r="E18" i="7" s="1"/>
  <c r="D19" i="7" a="1"/>
  <c r="D19" i="7" s="1"/>
  <c r="E19" i="7" s="1"/>
  <c r="D16" i="7" a="1"/>
  <c r="D16" i="7" s="1"/>
  <c r="E16" i="7" s="1"/>
  <c r="D14" i="6" a="1"/>
  <c r="D14" i="6" s="1"/>
  <c r="D15" i="6" a="1"/>
  <c r="D15" i="6" s="1"/>
  <c r="D16" i="6" a="1"/>
  <c r="D16" i="6" s="1"/>
  <c r="D17" i="6" a="1"/>
  <c r="D17" i="6" s="1"/>
  <c r="D18" i="6" a="1"/>
  <c r="D18" i="6" s="1"/>
  <c r="D6" i="8" a="1"/>
  <c r="D6" i="8" s="1"/>
  <c r="F6" i="8" s="1"/>
  <c r="D7" i="8" a="1"/>
  <c r="D7" i="8" s="1"/>
  <c r="F7" i="8" s="1"/>
  <c r="D8" i="8" a="1"/>
  <c r="D8" i="8" s="1"/>
  <c r="F8" i="8" s="1"/>
  <c r="D9" i="8" a="1"/>
  <c r="D9" i="8" s="1"/>
  <c r="F9" i="8" s="1"/>
  <c r="D10" i="8" a="1"/>
  <c r="D10" i="8" s="1"/>
  <c r="F10" i="8" s="1"/>
  <c r="D5" i="8" a="1"/>
  <c r="D5" i="8" s="1"/>
  <c r="F5" i="8" s="1"/>
  <c r="C22" i="5"/>
  <c r="E22" i="5" s="1" a="1"/>
  <c r="E22" i="5" s="1"/>
  <c r="C21" i="5"/>
  <c r="E21" i="5" s="1" a="1"/>
  <c r="E21" i="5" s="1"/>
  <c r="C20" i="5"/>
  <c r="E20" i="5" s="1" a="1"/>
  <c r="E20" i="5" s="1"/>
  <c r="F9" i="2"/>
  <c r="F8" i="2"/>
  <c r="F7" i="2"/>
  <c r="F6" i="2"/>
  <c r="F5" i="2"/>
  <c r="F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<sst xmlns="http://schemas.openxmlformats.org/spreadsheetml/2006/main" count="133" uniqueCount="76">
  <si>
    <t>PriceList - טבלת מחירון</t>
  </si>
  <si>
    <t>ProductCode</t>
  </si>
  <si>
    <t>StartDate</t>
  </si>
  <si>
    <t>EndDate</t>
  </si>
  <si>
    <t>Price</t>
  </si>
  <si>
    <t>A01</t>
  </si>
  <si>
    <t>B02</t>
  </si>
  <si>
    <t>C03</t>
  </si>
  <si>
    <t>LineNum</t>
  </si>
  <si>
    <t>OrderDate</t>
  </si>
  <si>
    <t>Quantity</t>
  </si>
  <si>
    <t>Total</t>
  </si>
  <si>
    <t>📝 התאים הכחולים ריקים – יש להזין כאן נוסחת XLOOKUP. ראו גיליון 'פתרון' לעיון בתשובה.</t>
  </si>
  <si>
    <t>גיליון פתרון – XLOOKUP עם טיפול בתאריכים פתוחים</t>
  </si>
  <si>
    <t>הסבר הנוסחה</t>
  </si>
  <si>
    <t>חלק 1</t>
  </si>
  <si>
    <t>(B2=PriceList[ProductCode])</t>
  </si>
  <si>
    <t>בודק התאמת קוד מוצר</t>
  </si>
  <si>
    <t>חלק 2</t>
  </si>
  <si>
    <t>(C2&gt;=PriceList[StartDate])</t>
  </si>
  <si>
    <t>בודק שהתאריך אחרי תחילת התוקף</t>
  </si>
  <si>
    <t>חלק 3א</t>
  </si>
  <si>
    <t>(C2&lt;=PriceList[EndDate])</t>
  </si>
  <si>
    <t>בודק שהתאריך לפני תאריך סיום</t>
  </si>
  <si>
    <t>חלק 3ב</t>
  </si>
  <si>
    <t>(PriceList[EndDate]="")</t>
  </si>
  <si>
    <t>מטפל במחירים ללא תאריך סיום (פתוחים)</t>
  </si>
  <si>
    <t>חיבור</t>
  </si>
  <si>
    <t>* = AND | + = OR</t>
  </si>
  <si>
    <t>כפל = וגם | חיבור = או</t>
  </si>
  <si>
    <t>תוצאה</t>
  </si>
  <si>
    <t>XLOOKUP מחפש את ה-1</t>
  </si>
  <si>
    <t>מחזיר מחיר כשכל התנאים מתקיימים</t>
  </si>
  <si>
    <t>טבלת ערך הבראה לפי שנה וותק | HavraList</t>
  </si>
  <si>
    <t>Year</t>
  </si>
  <si>
    <t>MinYears</t>
  </si>
  <si>
    <t>MaxYears</t>
  </si>
  <si>
    <t>Value</t>
  </si>
  <si>
    <t>חישוב ערך הבראה לעובד</t>
  </si>
  <si>
    <t>EmployeeID</t>
  </si>
  <si>
    <t>SeniorityYears</t>
  </si>
  <si>
    <t>PayYear</t>
  </si>
  <si>
    <t>HavraahValue</t>
  </si>
  <si>
    <t>E001</t>
  </si>
  <si>
    <t>E002</t>
  </si>
  <si>
    <t>E003</t>
  </si>
  <si>
    <t>תאים כחולים = נוסחאות אוטומטיות | תאים ירוקים = תוצאת XLOOKUP</t>
  </si>
  <si>
    <t>טבלת תעריפי שעה לפי עובד ותאריך | RateList</t>
  </si>
  <si>
    <t>HourlyRate</t>
  </si>
  <si>
    <t>Type</t>
  </si>
  <si>
    <t>רגיל</t>
  </si>
  <si>
    <t>חלקי</t>
  </si>
  <si>
    <t>קבלן</t>
  </si>
  <si>
    <t>E004</t>
  </si>
  <si>
    <t>מינימום</t>
  </si>
  <si>
    <t>דיווח שעות – חישוב שכר אוטומטי</t>
  </si>
  <si>
    <t>WorkDate</t>
  </si>
  <si>
    <t>Hours</t>
  </si>
  <si>
    <t>טבלת שערי חליפין היסטוריים | FXList</t>
  </si>
  <si>
    <t>Currency</t>
  </si>
  <si>
    <t>Rate</t>
  </si>
  <si>
    <t>USD</t>
  </si>
  <si>
    <t>EUR</t>
  </si>
  <si>
    <t>GBP</t>
  </si>
  <si>
    <t>חישוב שווי עסקאות מטבע חוץ</t>
  </si>
  <si>
    <t>TxDate</t>
  </si>
  <si>
    <t>Amount (FC)</t>
  </si>
  <si>
    <t>ExchangeRate</t>
  </si>
  <si>
    <t>Amount (ILS)</t>
  </si>
  <si>
    <t>Note</t>
  </si>
  <si>
    <t>רכישת ציוד</t>
  </si>
  <si>
    <t>תשלום לספק</t>
  </si>
  <si>
    <t>הכנסה מלקוח</t>
  </si>
  <si>
    <t>מכירת מלאי</t>
  </si>
  <si>
    <t>💡 תאים אפורים = EndDate ריק = מחיר פתוח (תקף ללא הגבלת זמן)</t>
  </si>
  <si>
    <t>💰 טבלת הזמנות - מלאו את עמודת Price באמצעות XLOOKUP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</si>
</sst>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₪&quot;"/>
    <numFmt numFmtId="165" formatCode="#,##0\ &quot;₪&quot;"/>
    <numFmt numFmtId="169" formatCode="#,##0.00&quot; ₪&quot;"/>
  </numFmts>
  <fonts count="21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i/>
      <sz val="10"/>
      <color rgb="FF888888"/>
      <name val="Arial"/>
      <family val="2"/>
    </font>
    <font>
      <b/>
      <sz val="18"/>
      <color theme="0"/>
      <name val="Calibri"/>
      <family val="2"/>
      <charset val="177"/>
    </font>
    <font>
      <b/>
      <sz val="11"/>
      <color theme="0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  <charset val="177"/>
    </font>
    <font>
      <b/>
      <sz val="12"/>
      <color theme="0"/>
      <name val="Calibri"/>
      <family val="2"/>
    </font>
    <font>
      <b/>
      <sz val="12"/>
      <name val="Calibri"/>
      <family val="2"/>
    </font>
    <font>
      <b/>
      <i/>
      <sz val="12"/>
      <color theme="0"/>
      <name val="Calibri"/>
      <family val="2"/>
    </font>
    <font>
      <sz val="11"/>
      <color theme="1"/>
      <name val="Calibri"/>
      <family val="2"/>
    </font>
    <font>
      <b/>
      <sz val="13"/>
      <color rgb="FFFFFFFF"/>
      <name val="Calibri"/>
      <family val="2"/>
    </font>
    <font>
      <b/>
      <sz val="10"/>
      <color rgb="FFFFFFFF"/>
      <name val="Calibri"/>
      <family val="2"/>
    </font>
    <font>
      <sz val="9"/>
      <color rgb="FF1F3864"/>
      <name val="Calibri"/>
      <family val="2"/>
    </font>
    <font>
      <sz val="10"/>
      <name val="Calibri"/>
      <family val="2"/>
    </font>
    <font>
      <b/>
      <sz val="18"/>
      <color theme="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  <font>
      <i/>
      <sz val="10"/>
      <color rgb="FF88888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5F5F5"/>
        <bgColor rgb="FFEDF7E6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E2EFDA"/>
      </patternFill>
    </fill>
    <fill>
      <patternFill patternType="solid">
        <fgColor rgb="FFD6E4F7"/>
      </patternFill>
    </fill>
    <fill>
      <patternFill patternType="solid">
        <fgColor rgb="FF078E74"/>
        <bgColor indexed="64"/>
      </patternFill>
    </fill>
    <fill>
      <patternFill patternType="solid">
        <fgColor rgb="FF385A64"/>
        <bgColor rgb="FF4472C4"/>
      </patternFill>
    </fill>
    <fill>
      <patternFill patternType="solid">
        <fgColor theme="0"/>
        <bgColor rgb="FFF5F5F5"/>
      </patternFill>
    </fill>
    <fill>
      <patternFill patternType="solid">
        <fgColor rgb="FFE5FFF5"/>
        <bgColor rgb="FFEDF7E6"/>
      </patternFill>
    </fill>
    <fill>
      <patternFill patternType="solid">
        <fgColor theme="0"/>
        <bgColor rgb="FFEDF7E6"/>
      </patternFill>
    </fill>
    <fill>
      <patternFill patternType="solid">
        <fgColor theme="0" tint="-0.499984740745262"/>
        <bgColor rgb="FFEDF7E6"/>
      </patternFill>
    </fill>
    <fill>
      <patternFill patternType="solid">
        <fgColor rgb="FF385A64"/>
        <bgColor rgb="FFDDDDDD"/>
      </patternFill>
    </fill>
    <fill>
      <patternFill patternType="solid">
        <fgColor theme="0" tint="-4.9989318521683403E-2"/>
        <bgColor rgb="FFF5F5F5"/>
      </patternFill>
    </fill>
    <fill>
      <patternFill patternType="solid">
        <fgColor theme="0" tint="-4.9989318521683403E-2"/>
        <bgColor rgb="FFEDF7E6"/>
      </patternFill>
    </fill>
    <fill>
      <patternFill patternType="solid">
        <fgColor rgb="FF078E74"/>
        <bgColor rgb="FF4472C4"/>
      </patternFill>
    </fill>
    <fill>
      <patternFill patternType="solid">
        <fgColor rgb="FFE5FFF5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readingOrder="2"/>
    </xf>
    <xf numFmtId="0" fontId="6" fillId="9" borderId="1" xfId="0" applyFont="1" applyFill="1" applyBorder="1" applyAlignment="1">
      <alignment horizontal="center" vertical="center"/>
    </xf>
    <xf numFmtId="14" fontId="6" fillId="9" borderId="1" xfId="0" applyNumberFormat="1" applyFont="1" applyFill="1" applyBorder="1" applyAlignment="1">
      <alignment horizontal="center" vertical="center"/>
    </xf>
    <xf numFmtId="164" fontId="6" fillId="10" borderId="2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/>
    </xf>
    <xf numFmtId="14" fontId="6" fillId="12" borderId="1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readingOrder="2"/>
    </xf>
    <xf numFmtId="0" fontId="7" fillId="7" borderId="4" xfId="0" applyFont="1" applyFill="1" applyBorder="1" applyAlignment="1">
      <alignment horizontal="center" vertical="center" readingOrder="2"/>
    </xf>
    <xf numFmtId="0" fontId="8" fillId="8" borderId="5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164" fontId="6" fillId="10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10" fillId="13" borderId="0" xfId="0" applyFont="1" applyFill="1" applyAlignment="1">
      <alignment horizontal="center" vertical="center" readingOrder="2"/>
    </xf>
    <xf numFmtId="0" fontId="10" fillId="13" borderId="0" xfId="0" applyFont="1" applyFill="1" applyAlignment="1">
      <alignment horizontal="center" vertical="center" readingOrder="2"/>
    </xf>
    <xf numFmtId="0" fontId="4" fillId="7" borderId="4" xfId="0" applyFont="1" applyFill="1" applyBorder="1" applyAlignment="1">
      <alignment horizontal="center" vertical="center"/>
    </xf>
    <xf numFmtId="0" fontId="11" fillId="0" borderId="0" xfId="0" applyFont="1"/>
    <xf numFmtId="0" fontId="6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14" fontId="6" fillId="14" borderId="1" xfId="0" applyNumberFormat="1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14" fontId="6" fillId="15" borderId="1" xfId="0" applyNumberFormat="1" applyFont="1" applyFill="1" applyBorder="1" applyAlignment="1">
      <alignment horizontal="center" vertical="center"/>
    </xf>
    <xf numFmtId="0" fontId="12" fillId="16" borderId="0" xfId="0" applyFont="1" applyFill="1" applyAlignment="1">
      <alignment horizontal="center" vertical="center"/>
    </xf>
    <xf numFmtId="0" fontId="13" fillId="16" borderId="0" xfId="0" applyFont="1" applyFill="1" applyAlignment="1">
      <alignment horizontal="center" vertical="center"/>
    </xf>
    <xf numFmtId="0" fontId="14" fillId="17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165" fontId="17" fillId="5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18" fillId="18" borderId="3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14" fontId="15" fillId="3" borderId="3" xfId="0" applyNumberFormat="1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14" fontId="1" fillId="18" borderId="3" xfId="0" applyNumberFormat="1" applyFont="1" applyFill="1" applyBorder="1" applyAlignment="1">
      <alignment horizontal="center" vertical="center"/>
    </xf>
    <xf numFmtId="165" fontId="2" fillId="18" borderId="3" xfId="0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Continuous" vertical="center"/>
    </xf>
    <xf numFmtId="169" fontId="6" fillId="10" borderId="2" xfId="0" applyNumberFormat="1" applyFont="1" applyFill="1" applyBorder="1" applyAlignment="1">
      <alignment horizontal="center" vertical="center"/>
    </xf>
    <xf numFmtId="0" fontId="17" fillId="18" borderId="3" xfId="0" applyFont="1" applyFill="1" applyBorder="1" applyAlignment="1">
      <alignment horizontal="center" vertical="center"/>
    </xf>
    <xf numFmtId="14" fontId="15" fillId="18" borderId="3" xfId="0" applyNumberFormat="1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169" fontId="6" fillId="10" borderId="1" xfId="0" applyNumberFormat="1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0" fillId="13" borderId="0" xfId="0" applyFont="1" applyFill="1" applyAlignment="1">
      <alignment horizontal="centerContinuous" vertical="center" readingOrder="2"/>
    </xf>
  </cellXfs>
  <cellStyles count="1">
    <cellStyle name="Normal" xfId="0" builtinId="0"/>
  </cellStyles>
  <dxfs count="29"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9" formatCode="#,##0.00&quot; ₪&quot;"/>
      <fill>
        <patternFill patternType="solid">
          <fgColor rgb="FFEDF7E6"/>
          <bgColor rgb="FFE5FFF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0"/>
        </patternFill>
      </fill>
      <border outline="0">
        <right style="thin">
          <color auto="1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rgb="FF4472C4"/>
          <bgColor rgb="FF385A6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border outline="0">
        <bottom style="thin">
          <color rgb="FFCCCCCC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rgb="FF4472C4"/>
          <bgColor rgb="FF385A6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&quot; ₪&quot;"/>
      <fill>
        <patternFill patternType="solid">
          <fgColor rgb="FFEDF7E6"/>
          <bgColor rgb="FFE5FFF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rgb="FFCCCCCC"/>
        </lef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rgb="FFCCCCCC"/>
        </left>
        <right style="thin">
          <color rgb="FFCCCCCC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outline="0">
        <right style="thin">
          <color rgb="FFCCCCCC"/>
        </right>
      </border>
    </dxf>
    <dxf>
      <border outline="0"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rgb="FF4472C4"/>
          <bgColor rgb="FF385A6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&quot; ₪&quot;"/>
      <fill>
        <patternFill patternType="solid">
          <fgColor rgb="FFEDF7E6"/>
          <bgColor rgb="FFE5FFF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 outline="0">
        <bottom style="thin">
          <color rgb="FFCCCCCC"/>
        </bottom>
      </border>
    </dxf>
    <dxf>
      <border outline="0">
        <top style="thin">
          <color rgb="FFCCCCCC"/>
        </top>
        <bottom style="thin">
          <color rgb="FFCCCCCC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6914"/>
      <rgbColor rgb="FF800080"/>
      <rgbColor rgb="FF008080"/>
      <rgbColor rgb="FFCCCCCC"/>
      <rgbColor rgb="FF888888"/>
      <rgbColor rgb="FF9999FF"/>
      <rgbColor rgb="FF993366"/>
      <rgbColor rgb="FFFFF2CC"/>
      <rgbColor rgb="FFEDF7E6"/>
      <rgbColor rgb="FF660066"/>
      <rgbColor rgb="FFFF8080"/>
      <rgbColor rgb="FF2E75B6"/>
      <rgbColor rgb="FFD6E4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E2EFDA"/>
      <rgbColor rgb="FFDDDDDD"/>
      <rgbColor rgb="FF99CCFF"/>
      <rgbColor rgb="FFFF99CC"/>
      <rgbColor rgb="FFCC99FF"/>
      <rgbColor rgb="FFFCE4D6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0</xdr:row>
      <xdr:rowOff>0</xdr:rowOff>
    </xdr:from>
    <xdr:to>
      <xdr:col>2</xdr:col>
      <xdr:colOff>586740</xdr:colOff>
      <xdr:row>0</xdr:row>
      <xdr:rowOff>324175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8B3DE008-0288-4FC3-B224-89547F1B5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36950300" y="0"/>
          <a:ext cx="1516380" cy="32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472440</xdr:colOff>
      <xdr:row>0</xdr:row>
      <xdr:rowOff>15240</xdr:rowOff>
    </xdr:from>
    <xdr:to>
      <xdr:col>3</xdr:col>
      <xdr:colOff>891540</xdr:colOff>
      <xdr:row>1</xdr:row>
      <xdr:rowOff>34615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E3A591C1-B505-4AD6-973E-F1B79BD2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36554060" y="15240"/>
          <a:ext cx="1516380" cy="324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640080</xdr:colOff>
      <xdr:row>0</xdr:row>
      <xdr:rowOff>0</xdr:rowOff>
    </xdr:from>
    <xdr:to>
      <xdr:col>4</xdr:col>
      <xdr:colOff>129540</xdr:colOff>
      <xdr:row>1</xdr:row>
      <xdr:rowOff>177133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412653-2703-4A43-BD5B-BEE1E7C47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36607400" y="0"/>
          <a:ext cx="1684020" cy="3600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723900</xdr:colOff>
      <xdr:row>1</xdr:row>
      <xdr:rowOff>177133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5434E52-78EB-4584-93FE-513770A0A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79720" y="0"/>
          <a:ext cx="1684020" cy="3600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723900</xdr:colOff>
      <xdr:row>0</xdr:row>
      <xdr:rowOff>360013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4AFC5964-75F5-495B-8777-C5C62343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724500" y="0"/>
          <a:ext cx="1684020" cy="3600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861060</xdr:colOff>
      <xdr:row>1</xdr:row>
      <xdr:rowOff>24733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7FCA970C-29C1-4F84-987F-D4E4FEF1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831180" y="0"/>
          <a:ext cx="1684020" cy="3600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ceList" displayName="PriceList" ref="A3:D10" totalsRowShown="0" headerRowDxfId="22" dataDxfId="21" headerRowBorderDxfId="27" tableBorderDxfId="28">
  <autoFilter ref="A3:D10" xr:uid="{00000000-0009-0000-0100-000001000000}"/>
  <tableColumns count="4">
    <tableColumn id="1" xr3:uid="{00000000-0010-0000-0000-000001000000}" name="ProductCode" dataDxfId="26"/>
    <tableColumn id="2" xr3:uid="{00000000-0010-0000-0000-000002000000}" name="StartDate" dataDxfId="25"/>
    <tableColumn id="3" xr3:uid="{00000000-0010-0000-0000-000003000000}" name="EndDate" dataDxfId="24"/>
    <tableColumn id="4" xr3:uid="{00000000-0010-0000-0000-000004000000}" name="Price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avraList" displayName="HavraList" ref="A4:D16" headerRowDxfId="15" dataDxfId="13" totalsRowDxfId="14" headerRowBorderDxfId="20">
  <autoFilter ref="A4:D16" xr:uid="{00000000-0009-0000-0100-000002000000}"/>
  <tableColumns count="4">
    <tableColumn id="1" xr3:uid="{00000000-0010-0000-0100-000001000000}" name="Year" dataDxfId="19"/>
    <tableColumn id="2" xr3:uid="{00000000-0010-0000-0100-000002000000}" name="MinYears" dataDxfId="18"/>
    <tableColumn id="3" xr3:uid="{00000000-0010-0000-0100-000003000000}" name="MaxYears" dataDxfId="17"/>
    <tableColumn id="4" xr3:uid="{00000000-0010-0000-0100-000004000000}" name="Value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ateList" displayName="RateList" ref="A3:E10" dataDxfId="7">
  <autoFilter ref="A3:E10" xr:uid="{00000000-0009-0000-0100-000003000000}"/>
  <tableColumns count="5">
    <tableColumn id="1" xr3:uid="{00000000-0010-0000-0200-000001000000}" name="EmployeeID" dataDxfId="12"/>
    <tableColumn id="2" xr3:uid="{00000000-0010-0000-0200-000002000000}" name="StartDate" dataDxfId="11"/>
    <tableColumn id="3" xr3:uid="{00000000-0010-0000-0200-000003000000}" name="EndDate" dataDxfId="10"/>
    <tableColumn id="4" xr3:uid="{00000000-0010-0000-0200-000004000000}" name="HourlyRate" dataDxfId="9"/>
    <tableColumn id="5" xr3:uid="{00000000-0010-0000-0200-000005000000}" name="Type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FXList" displayName="FXList" ref="A3:D12" headerRowDxfId="5" dataDxfId="0" headerRowBorderDxfId="6">
  <autoFilter ref="A3:D12" xr:uid="{00000000-0009-0000-0100-000004000000}"/>
  <tableColumns count="4">
    <tableColumn id="1" xr3:uid="{00000000-0010-0000-0300-000001000000}" name="Currency" dataDxfId="4"/>
    <tableColumn id="2" xr3:uid="{00000000-0010-0000-0300-000002000000}" name="StartDate" dataDxfId="3"/>
    <tableColumn id="3" xr3:uid="{00000000-0010-0000-0300-000003000000}" name="EndDate" dataDxfId="2"/>
    <tableColumn id="4" xr3:uid="{00000000-0010-0000-0300-000004000000}" name="Ra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rightToLeft="1" zoomScaleNormal="100" workbookViewId="0">
      <selection activeCell="D5" sqref="D5"/>
    </sheetView>
  </sheetViews>
  <sheetFormatPr defaultColWidth="8.6640625" defaultRowHeight="14.4" x14ac:dyDescent="0.3"/>
  <cols>
    <col min="1" max="3" width="16" customWidth="1"/>
    <col min="4" max="4" width="12" customWidth="1"/>
  </cols>
  <sheetData>
    <row r="1" spans="1:4" ht="28.8" customHeight="1" x14ac:dyDescent="0.3"/>
    <row r="2" spans="1:4" ht="30" customHeight="1" x14ac:dyDescent="0.3">
      <c r="A2" s="11" t="s">
        <v>0</v>
      </c>
      <c r="B2" s="11"/>
      <c r="C2" s="11"/>
      <c r="D2" s="11"/>
    </row>
    <row r="3" spans="1:4" ht="21.75" customHeight="1" x14ac:dyDescent="0.3">
      <c r="A3" s="13" t="s">
        <v>1</v>
      </c>
      <c r="B3" s="13" t="s">
        <v>2</v>
      </c>
      <c r="C3" s="13" t="s">
        <v>3</v>
      </c>
      <c r="D3" s="13" t="s">
        <v>4</v>
      </c>
    </row>
    <row r="4" spans="1:4" ht="15" customHeight="1" x14ac:dyDescent="0.3">
      <c r="A4" s="5" t="s">
        <v>5</v>
      </c>
      <c r="B4" s="6">
        <v>45292</v>
      </c>
      <c r="C4" s="6">
        <v>45382</v>
      </c>
      <c r="D4" s="7">
        <v>100</v>
      </c>
    </row>
    <row r="5" spans="1:4" ht="15" customHeight="1" x14ac:dyDescent="0.3">
      <c r="A5" s="8" t="s">
        <v>5</v>
      </c>
      <c r="B5" s="9">
        <v>45383</v>
      </c>
      <c r="C5" s="9">
        <v>45443</v>
      </c>
      <c r="D5" s="7">
        <v>120</v>
      </c>
    </row>
    <row r="6" spans="1:4" ht="15" customHeight="1" x14ac:dyDescent="0.3">
      <c r="A6" s="5" t="s">
        <v>5</v>
      </c>
      <c r="B6" s="6">
        <v>45444</v>
      </c>
      <c r="C6" s="6">
        <v>45473</v>
      </c>
      <c r="D6" s="7">
        <v>150</v>
      </c>
    </row>
    <row r="7" spans="1:4" ht="15" customHeight="1" x14ac:dyDescent="0.3">
      <c r="A7" s="8" t="s">
        <v>5</v>
      </c>
      <c r="B7" s="9">
        <v>45474</v>
      </c>
      <c r="C7" s="10"/>
      <c r="D7" s="7">
        <v>180</v>
      </c>
    </row>
    <row r="8" spans="1:4" ht="15" customHeight="1" x14ac:dyDescent="0.3">
      <c r="A8" s="5" t="s">
        <v>6</v>
      </c>
      <c r="B8" s="6">
        <v>45292</v>
      </c>
      <c r="C8" s="6">
        <v>45473</v>
      </c>
      <c r="D8" s="7">
        <v>250</v>
      </c>
    </row>
    <row r="9" spans="1:4" ht="15" customHeight="1" x14ac:dyDescent="0.3">
      <c r="A9" s="8" t="s">
        <v>6</v>
      </c>
      <c r="B9" s="9">
        <v>45474</v>
      </c>
      <c r="C9" s="10"/>
      <c r="D9" s="7">
        <v>280</v>
      </c>
    </row>
    <row r="10" spans="1:4" ht="15" customHeight="1" x14ac:dyDescent="0.3">
      <c r="A10" s="8" t="s">
        <v>7</v>
      </c>
      <c r="B10" s="9">
        <v>45366</v>
      </c>
      <c r="C10" s="10"/>
      <c r="D10" s="7">
        <v>450</v>
      </c>
    </row>
    <row r="11" spans="1:4" ht="19.5" customHeight="1" x14ac:dyDescent="0.3">
      <c r="A11" s="12" t="s">
        <v>74</v>
      </c>
      <c r="B11" s="12"/>
      <c r="C11" s="12"/>
      <c r="D11" s="12"/>
    </row>
  </sheetData>
  <mergeCells count="2">
    <mergeCell ref="A2:D2"/>
    <mergeCell ref="A11:D11"/>
  </mergeCells>
  <pageMargins left="0.75" right="0.75" top="1" bottom="1" header="0.511811023622047" footer="0.511811023622047"/>
  <pageSetup paperSize="9" orientation="portrait" horizontalDpi="3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GridLines="0" rightToLeft="1" zoomScaleNormal="100" workbookViewId="0">
      <selection activeCell="A10" sqref="A10:F10"/>
    </sheetView>
  </sheetViews>
  <sheetFormatPr defaultColWidth="8.6640625" defaultRowHeight="14.4" x14ac:dyDescent="0.3"/>
  <cols>
    <col min="1" max="1" width="10" customWidth="1"/>
    <col min="2" max="4" width="16" customWidth="1"/>
    <col min="5" max="5" width="12" customWidth="1"/>
    <col min="6" max="6" width="16" customWidth="1"/>
  </cols>
  <sheetData>
    <row r="1" spans="1:6" ht="24" customHeight="1" x14ac:dyDescent="0.3"/>
    <row r="2" spans="1:6" ht="34.5" customHeight="1" x14ac:dyDescent="0.3">
      <c r="A2" s="4" t="s">
        <v>75</v>
      </c>
      <c r="B2" s="4"/>
      <c r="C2" s="4"/>
      <c r="D2" s="4"/>
      <c r="E2" s="4"/>
      <c r="F2" s="4"/>
    </row>
    <row r="3" spans="1:6" ht="21.75" customHeight="1" x14ac:dyDescent="0.3">
      <c r="A3" s="14" t="s">
        <v>8</v>
      </c>
      <c r="B3" s="14" t="s">
        <v>1</v>
      </c>
      <c r="C3" s="14" t="s">
        <v>9</v>
      </c>
      <c r="D3" s="14" t="s">
        <v>4</v>
      </c>
      <c r="E3" s="14" t="s">
        <v>10</v>
      </c>
      <c r="F3" s="14" t="s">
        <v>11</v>
      </c>
    </row>
    <row r="4" spans="1:6" ht="15" customHeight="1" x14ac:dyDescent="0.3">
      <c r="A4" s="5">
        <v>1</v>
      </c>
      <c r="B4" s="15" t="s">
        <v>5</v>
      </c>
      <c r="C4" s="6">
        <v>45337</v>
      </c>
      <c r="D4" s="7"/>
      <c r="E4" s="5">
        <v>10</v>
      </c>
      <c r="F4" s="16" t="str">
        <f t="shared" ref="F4:F9" si="0">IF(D4="","",D4*E4)</f>
        <v/>
      </c>
    </row>
    <row r="5" spans="1:6" ht="15" customHeight="1" x14ac:dyDescent="0.3">
      <c r="A5" s="8">
        <v>2</v>
      </c>
      <c r="B5" s="17" t="s">
        <v>5</v>
      </c>
      <c r="C5" s="9">
        <v>45402</v>
      </c>
      <c r="D5" s="7"/>
      <c r="E5" s="8">
        <v>5</v>
      </c>
      <c r="F5" s="16" t="str">
        <f t="shared" si="0"/>
        <v/>
      </c>
    </row>
    <row r="6" spans="1:6" ht="15" customHeight="1" x14ac:dyDescent="0.3">
      <c r="A6" s="5">
        <v>3</v>
      </c>
      <c r="B6" s="15" t="s">
        <v>6</v>
      </c>
      <c r="C6" s="6">
        <v>45422</v>
      </c>
      <c r="D6" s="7"/>
      <c r="E6" s="5">
        <v>3</v>
      </c>
      <c r="F6" s="16" t="str">
        <f t="shared" si="0"/>
        <v/>
      </c>
    </row>
    <row r="7" spans="1:6" ht="15" customHeight="1" x14ac:dyDescent="0.3">
      <c r="A7" s="8">
        <v>4</v>
      </c>
      <c r="B7" s="17" t="s">
        <v>5</v>
      </c>
      <c r="C7" s="9">
        <v>45458</v>
      </c>
      <c r="D7" s="7"/>
      <c r="E7" s="8">
        <v>8</v>
      </c>
      <c r="F7" s="16" t="str">
        <f t="shared" si="0"/>
        <v/>
      </c>
    </row>
    <row r="8" spans="1:6" ht="15" customHeight="1" x14ac:dyDescent="0.3">
      <c r="A8" s="5">
        <v>5</v>
      </c>
      <c r="B8" s="15" t="s">
        <v>7</v>
      </c>
      <c r="C8" s="6">
        <v>45651</v>
      </c>
      <c r="D8" s="7"/>
      <c r="E8" s="5">
        <v>2</v>
      </c>
      <c r="F8" s="16" t="str">
        <f t="shared" si="0"/>
        <v/>
      </c>
    </row>
    <row r="9" spans="1:6" ht="15" customHeight="1" x14ac:dyDescent="0.3">
      <c r="A9" s="8">
        <v>6</v>
      </c>
      <c r="B9" s="17" t="s">
        <v>5</v>
      </c>
      <c r="C9" s="9">
        <v>45514</v>
      </c>
      <c r="D9" s="7"/>
      <c r="E9" s="8">
        <v>12</v>
      </c>
      <c r="F9" s="16" t="str">
        <f t="shared" si="0"/>
        <v/>
      </c>
    </row>
    <row r="10" spans="1:6" ht="21.75" customHeight="1" x14ac:dyDescent="0.3">
      <c r="A10" s="18" t="s">
        <v>12</v>
      </c>
      <c r="B10" s="18"/>
      <c r="C10" s="18"/>
      <c r="D10" s="18"/>
      <c r="E10" s="18"/>
      <c r="F10" s="18"/>
    </row>
  </sheetData>
  <mergeCells count="2">
    <mergeCell ref="A2:F2"/>
    <mergeCell ref="A10:F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3491-FCAF-4CBC-BA0F-33CF901A4871}">
  <sheetPr>
    <tabColor rgb="FF385A64"/>
  </sheetPr>
  <dimension ref="A3:F19"/>
  <sheetViews>
    <sheetView showGridLines="0" rightToLeft="1" zoomScaleNormal="100" workbookViewId="0">
      <selection activeCell="B4" sqref="B4"/>
    </sheetView>
  </sheetViews>
  <sheetFormatPr defaultColWidth="8.6640625" defaultRowHeight="14.4" x14ac:dyDescent="0.3"/>
  <cols>
    <col min="1" max="1" width="10" style="21" customWidth="1"/>
    <col min="2" max="4" width="16" style="21" customWidth="1"/>
    <col min="5" max="5" width="12" style="21" customWidth="1"/>
    <col min="6" max="6" width="21.6640625" style="21" customWidth="1"/>
    <col min="7" max="16384" width="8.6640625" style="21"/>
  </cols>
  <sheetData>
    <row r="3" spans="1:6" ht="34.5" customHeight="1" x14ac:dyDescent="0.3">
      <c r="A3" s="20" t="s">
        <v>13</v>
      </c>
      <c r="B3" s="20"/>
      <c r="C3" s="20"/>
      <c r="D3" s="20"/>
      <c r="E3" s="20"/>
      <c r="F3" s="20"/>
    </row>
    <row r="4" spans="1:6" ht="15.6" x14ac:dyDescent="0.3">
      <c r="A4" s="14" t="s">
        <v>8</v>
      </c>
      <c r="B4" s="14" t="s">
        <v>1</v>
      </c>
      <c r="C4" s="14" t="s">
        <v>9</v>
      </c>
      <c r="D4" s="14" t="s">
        <v>4</v>
      </c>
      <c r="E4" s="14" t="s">
        <v>10</v>
      </c>
      <c r="F4" s="14" t="s">
        <v>11</v>
      </c>
    </row>
    <row r="5" spans="1:6" ht="15.6" x14ac:dyDescent="0.3">
      <c r="A5" s="22">
        <v>1</v>
      </c>
      <c r="B5" s="23" t="s">
        <v>5</v>
      </c>
      <c r="C5" s="24">
        <v>45337</v>
      </c>
      <c r="D5" s="7" cm="1">
        <f t="array" ref="D5">_xlfn.XLOOKUP(1,(B5=PriceList[ProductCode])*(C5&gt;=PriceList[StartDate])*((C5&lt;=PriceList[EndDate])+(PriceList[EndDate]="")),PriceList[Price],"Not Found")</f>
        <v>100</v>
      </c>
      <c r="E5" s="22">
        <v>10</v>
      </c>
      <c r="F5" s="16">
        <f t="shared" ref="F5:F10" si="0">D5*E5</f>
        <v>1000</v>
      </c>
    </row>
    <row r="6" spans="1:6" ht="15.6" x14ac:dyDescent="0.3">
      <c r="A6" s="25">
        <v>2</v>
      </c>
      <c r="B6" s="26" t="s">
        <v>5</v>
      </c>
      <c r="C6" s="27">
        <v>45402</v>
      </c>
      <c r="D6" s="7" cm="1">
        <f t="array" ref="D6">_xlfn.XLOOKUP(1,(B6=PriceList[ProductCode])*(C6&gt;=PriceList[StartDate])*((C6&lt;=PriceList[EndDate])+(PriceList[EndDate]="")),PriceList[Price],"Not Found")</f>
        <v>120</v>
      </c>
      <c r="E6" s="25">
        <v>5</v>
      </c>
      <c r="F6" s="16">
        <f t="shared" si="0"/>
        <v>600</v>
      </c>
    </row>
    <row r="7" spans="1:6" ht="15.6" x14ac:dyDescent="0.3">
      <c r="A7" s="22">
        <v>3</v>
      </c>
      <c r="B7" s="23" t="s">
        <v>6</v>
      </c>
      <c r="C7" s="24">
        <v>45422</v>
      </c>
      <c r="D7" s="7" cm="1">
        <f t="array" ref="D7">_xlfn.XLOOKUP(1,(B7=PriceList[ProductCode])*(C7&gt;=PriceList[StartDate])*((C7&lt;=PriceList[EndDate])+(PriceList[EndDate]="")),PriceList[Price],"Not Found")</f>
        <v>250</v>
      </c>
      <c r="E7" s="22">
        <v>3</v>
      </c>
      <c r="F7" s="16">
        <f t="shared" si="0"/>
        <v>750</v>
      </c>
    </row>
    <row r="8" spans="1:6" ht="15.6" x14ac:dyDescent="0.3">
      <c r="A8" s="25">
        <v>4</v>
      </c>
      <c r="B8" s="26" t="s">
        <v>5</v>
      </c>
      <c r="C8" s="27">
        <v>45458</v>
      </c>
      <c r="D8" s="7" cm="1">
        <f t="array" ref="D8">_xlfn.XLOOKUP(1,(B8=PriceList[ProductCode])*(C8&gt;=PriceList[StartDate])*((C8&lt;=PriceList[EndDate])+(PriceList[EndDate]="")),PriceList[Price],"Not Found")</f>
        <v>150</v>
      </c>
      <c r="E8" s="25">
        <v>8</v>
      </c>
      <c r="F8" s="16">
        <f t="shared" si="0"/>
        <v>1200</v>
      </c>
    </row>
    <row r="9" spans="1:6" ht="15.6" x14ac:dyDescent="0.3">
      <c r="A9" s="22">
        <v>5</v>
      </c>
      <c r="B9" s="23" t="s">
        <v>7</v>
      </c>
      <c r="C9" s="24">
        <v>45651</v>
      </c>
      <c r="D9" s="7" cm="1">
        <f t="array" ref="D9">_xlfn.XLOOKUP(1,(B9=PriceList[ProductCode])*(C9&gt;=PriceList[StartDate])*((C9&lt;=PriceList[EndDate])+(PriceList[EndDate]="")),PriceList[Price],"Not Found")</f>
        <v>450</v>
      </c>
      <c r="E9" s="22">
        <v>2</v>
      </c>
      <c r="F9" s="16">
        <f t="shared" si="0"/>
        <v>900</v>
      </c>
    </row>
    <row r="10" spans="1:6" ht="15.6" x14ac:dyDescent="0.3">
      <c r="A10" s="25">
        <v>6</v>
      </c>
      <c r="B10" s="26" t="s">
        <v>5</v>
      </c>
      <c r="C10" s="27">
        <v>45514</v>
      </c>
      <c r="D10" s="7" cm="1">
        <f t="array" ref="D10">_xlfn.XLOOKUP(1,(B10=PriceList[ProductCode])*(C10&gt;=PriceList[StartDate])*((C10&lt;=PriceList[EndDate])+(PriceList[EndDate]="")),PriceList[Price],"Not Found")</f>
        <v>180</v>
      </c>
      <c r="E10" s="25">
        <v>12</v>
      </c>
      <c r="F10" s="16">
        <f t="shared" si="0"/>
        <v>2160</v>
      </c>
    </row>
    <row r="13" spans="1:6" ht="17.399999999999999" x14ac:dyDescent="0.3">
      <c r="A13" s="28" t="s">
        <v>14</v>
      </c>
      <c r="B13" s="28"/>
      <c r="C13" s="28"/>
      <c r="D13" s="28"/>
      <c r="E13" s="28"/>
      <c r="F13" s="28"/>
    </row>
    <row r="14" spans="1:6" ht="19.5" customHeight="1" x14ac:dyDescent="0.3">
      <c r="A14" s="29" t="s">
        <v>15</v>
      </c>
      <c r="B14" s="30" t="s">
        <v>16</v>
      </c>
      <c r="C14" s="30"/>
      <c r="D14" s="30"/>
      <c r="E14" s="31" t="s">
        <v>17</v>
      </c>
      <c r="F14" s="31"/>
    </row>
    <row r="15" spans="1:6" ht="19.5" customHeight="1" x14ac:dyDescent="0.3">
      <c r="A15" s="29" t="s">
        <v>18</v>
      </c>
      <c r="B15" s="30" t="s">
        <v>19</v>
      </c>
      <c r="C15" s="30"/>
      <c r="D15" s="30"/>
      <c r="E15" s="31" t="s">
        <v>20</v>
      </c>
      <c r="F15" s="31"/>
    </row>
    <row r="16" spans="1:6" ht="19.5" customHeight="1" x14ac:dyDescent="0.3">
      <c r="A16" s="29" t="s">
        <v>21</v>
      </c>
      <c r="B16" s="30" t="s">
        <v>22</v>
      </c>
      <c r="C16" s="30"/>
      <c r="D16" s="30"/>
      <c r="E16" s="31" t="s">
        <v>23</v>
      </c>
      <c r="F16" s="31"/>
    </row>
    <row r="17" spans="1:6" ht="19.5" customHeight="1" x14ac:dyDescent="0.3">
      <c r="A17" s="29" t="s">
        <v>24</v>
      </c>
      <c r="B17" s="30" t="s">
        <v>25</v>
      </c>
      <c r="C17" s="30"/>
      <c r="D17" s="30"/>
      <c r="E17" s="31" t="s">
        <v>26</v>
      </c>
      <c r="F17" s="31"/>
    </row>
    <row r="18" spans="1:6" ht="19.5" customHeight="1" x14ac:dyDescent="0.3">
      <c r="A18" s="29" t="s">
        <v>27</v>
      </c>
      <c r="B18" s="30" t="s">
        <v>28</v>
      </c>
      <c r="C18" s="30"/>
      <c r="D18" s="30"/>
      <c r="E18" s="31" t="s">
        <v>29</v>
      </c>
      <c r="F18" s="31"/>
    </row>
    <row r="19" spans="1:6" ht="19.5" customHeight="1" x14ac:dyDescent="0.3">
      <c r="A19" s="29" t="s">
        <v>30</v>
      </c>
      <c r="B19" s="30" t="s">
        <v>31</v>
      </c>
      <c r="C19" s="30"/>
      <c r="D19" s="30"/>
      <c r="E19" s="31" t="s">
        <v>32</v>
      </c>
      <c r="F19" s="31"/>
    </row>
  </sheetData>
  <mergeCells count="14">
    <mergeCell ref="B19:D19"/>
    <mergeCell ref="E19:F19"/>
    <mergeCell ref="B16:D16"/>
    <mergeCell ref="E16:F16"/>
    <mergeCell ref="B17:D17"/>
    <mergeCell ref="E17:F17"/>
    <mergeCell ref="B18:D18"/>
    <mergeCell ref="E18:F18"/>
    <mergeCell ref="A3:F3"/>
    <mergeCell ref="A13:F13"/>
    <mergeCell ref="B14:D14"/>
    <mergeCell ref="E14:F14"/>
    <mergeCell ref="B15:D15"/>
    <mergeCell ref="E15:F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23"/>
  <sheetViews>
    <sheetView showGridLines="0" rightToLeft="1" workbookViewId="0">
      <selection activeCell="A2" sqref="A2:XFD2"/>
    </sheetView>
  </sheetViews>
  <sheetFormatPr defaultRowHeight="14.4" x14ac:dyDescent="0.3"/>
  <cols>
    <col min="1" max="1" width="12" customWidth="1"/>
    <col min="2" max="2" width="14" customWidth="1"/>
    <col min="3" max="3" width="17.44140625" customWidth="1"/>
    <col min="4" max="4" width="14" customWidth="1"/>
    <col min="5" max="5" width="22" customWidth="1"/>
  </cols>
  <sheetData>
    <row r="3" spans="1:5" ht="30" customHeight="1" x14ac:dyDescent="0.3">
      <c r="A3" s="37" t="s">
        <v>33</v>
      </c>
      <c r="B3" s="37"/>
      <c r="C3" s="37"/>
      <c r="D3" s="37"/>
      <c r="E3" s="21"/>
    </row>
    <row r="4" spans="1:5" x14ac:dyDescent="0.3">
      <c r="A4" s="35" t="s">
        <v>34</v>
      </c>
      <c r="B4" s="35" t="s">
        <v>35</v>
      </c>
      <c r="C4" s="35" t="s">
        <v>36</v>
      </c>
      <c r="D4" s="35" t="s">
        <v>37</v>
      </c>
      <c r="E4" s="21"/>
    </row>
    <row r="5" spans="1:5" ht="15.6" x14ac:dyDescent="0.3">
      <c r="A5" s="36">
        <v>2022</v>
      </c>
      <c r="B5" s="36">
        <v>1</v>
      </c>
      <c r="C5" s="36">
        <v>3</v>
      </c>
      <c r="D5" s="16">
        <v>378</v>
      </c>
      <c r="E5" s="21"/>
    </row>
    <row r="6" spans="1:5" ht="15.6" x14ac:dyDescent="0.3">
      <c r="A6" s="36">
        <v>2022</v>
      </c>
      <c r="B6" s="36">
        <v>4</v>
      </c>
      <c r="C6" s="36">
        <v>10</v>
      </c>
      <c r="D6" s="16">
        <v>441</v>
      </c>
      <c r="E6" s="21"/>
    </row>
    <row r="7" spans="1:5" ht="15.6" x14ac:dyDescent="0.3">
      <c r="A7" s="36">
        <v>2022</v>
      </c>
      <c r="B7" s="36">
        <v>11</v>
      </c>
      <c r="C7" s="36">
        <v>99</v>
      </c>
      <c r="D7" s="16">
        <v>504</v>
      </c>
      <c r="E7" s="21"/>
    </row>
    <row r="8" spans="1:5" ht="15.6" x14ac:dyDescent="0.3">
      <c r="A8" s="36">
        <v>2023</v>
      </c>
      <c r="B8" s="36">
        <v>1</v>
      </c>
      <c r="C8" s="36">
        <v>3</v>
      </c>
      <c r="D8" s="16">
        <v>392</v>
      </c>
      <c r="E8" s="21"/>
    </row>
    <row r="9" spans="1:5" ht="15.6" x14ac:dyDescent="0.3">
      <c r="A9" s="36">
        <v>2023</v>
      </c>
      <c r="B9" s="36">
        <v>4</v>
      </c>
      <c r="C9" s="36">
        <v>10</v>
      </c>
      <c r="D9" s="16">
        <v>457</v>
      </c>
      <c r="E9" s="21"/>
    </row>
    <row r="10" spans="1:5" ht="15.6" x14ac:dyDescent="0.3">
      <c r="A10" s="36">
        <v>2023</v>
      </c>
      <c r="B10" s="36">
        <v>11</v>
      </c>
      <c r="C10" s="36">
        <v>99</v>
      </c>
      <c r="D10" s="16">
        <v>522</v>
      </c>
      <c r="E10" s="21"/>
    </row>
    <row r="11" spans="1:5" ht="15.6" x14ac:dyDescent="0.3">
      <c r="A11" s="36">
        <v>2024</v>
      </c>
      <c r="B11" s="36">
        <v>1</v>
      </c>
      <c r="C11" s="36">
        <v>3</v>
      </c>
      <c r="D11" s="16">
        <v>408</v>
      </c>
      <c r="E11" s="21"/>
    </row>
    <row r="12" spans="1:5" ht="15.6" x14ac:dyDescent="0.3">
      <c r="A12" s="36">
        <v>2024</v>
      </c>
      <c r="B12" s="36">
        <v>4</v>
      </c>
      <c r="C12" s="36">
        <v>10</v>
      </c>
      <c r="D12" s="16">
        <v>476</v>
      </c>
      <c r="E12" s="21"/>
    </row>
    <row r="13" spans="1:5" ht="15.6" x14ac:dyDescent="0.3">
      <c r="A13" s="36">
        <v>2024</v>
      </c>
      <c r="B13" s="36">
        <v>11</v>
      </c>
      <c r="C13" s="36">
        <v>99</v>
      </c>
      <c r="D13" s="16">
        <v>544</v>
      </c>
      <c r="E13" s="21"/>
    </row>
    <row r="14" spans="1:5" ht="15.6" x14ac:dyDescent="0.3">
      <c r="A14" s="36">
        <v>2025</v>
      </c>
      <c r="B14" s="36">
        <v>1</v>
      </c>
      <c r="C14" s="36">
        <v>3</v>
      </c>
      <c r="D14" s="16">
        <v>424</v>
      </c>
      <c r="E14" s="21"/>
    </row>
    <row r="15" spans="1:5" ht="15.6" x14ac:dyDescent="0.3">
      <c r="A15" s="36">
        <v>2025</v>
      </c>
      <c r="B15" s="36">
        <v>4</v>
      </c>
      <c r="C15" s="36">
        <v>10</v>
      </c>
      <c r="D15" s="16">
        <v>495</v>
      </c>
      <c r="E15" s="21"/>
    </row>
    <row r="16" spans="1:5" ht="15.6" x14ac:dyDescent="0.3">
      <c r="A16" s="36">
        <v>2025</v>
      </c>
      <c r="B16" s="36">
        <v>11</v>
      </c>
      <c r="C16" s="36">
        <v>99</v>
      </c>
      <c r="D16" s="16">
        <v>565</v>
      </c>
      <c r="E16" s="21"/>
    </row>
    <row r="17" spans="1:5" x14ac:dyDescent="0.3">
      <c r="A17" s="21"/>
      <c r="B17" s="21"/>
      <c r="C17" s="21"/>
      <c r="D17" s="21"/>
      <c r="E17" s="21"/>
    </row>
    <row r="18" spans="1:5" ht="30" customHeight="1" x14ac:dyDescent="0.3">
      <c r="A18" s="33" t="s">
        <v>38</v>
      </c>
      <c r="B18" s="33"/>
      <c r="C18" s="33"/>
      <c r="D18" s="33"/>
      <c r="E18" s="33"/>
    </row>
    <row r="19" spans="1:5" ht="31.2" x14ac:dyDescent="0.3">
      <c r="A19" s="14" t="s">
        <v>39</v>
      </c>
      <c r="B19" s="14" t="s">
        <v>2</v>
      </c>
      <c r="C19" s="14" t="s">
        <v>40</v>
      </c>
      <c r="D19" s="14" t="s">
        <v>41</v>
      </c>
      <c r="E19" s="14" t="s">
        <v>42</v>
      </c>
    </row>
    <row r="20" spans="1:5" ht="19.95" customHeight="1" x14ac:dyDescent="0.3">
      <c r="A20" s="38" t="s">
        <v>43</v>
      </c>
      <c r="B20" s="39">
        <v>45717</v>
      </c>
      <c r="C20" s="40">
        <f ca="1">DATEDIF(B20,TODAY(),"Y")</f>
        <v>1</v>
      </c>
      <c r="D20" s="40">
        <v>2025</v>
      </c>
      <c r="E20" s="16" cm="1">
        <f t="array" aca="1" ref="E20" ca="1">_xlfn.XLOOKUP(1,(D20=HavraList[Year])*(C20&gt;=HavraList[MinYears])*(C20&lt;=HavraList[MaxYears]),HavraList[Value],"לא נמצא")</f>
        <v>424</v>
      </c>
    </row>
    <row r="21" spans="1:5" ht="19.95" customHeight="1" x14ac:dyDescent="0.3">
      <c r="A21" s="38" t="s">
        <v>44</v>
      </c>
      <c r="B21" s="39">
        <v>44027</v>
      </c>
      <c r="C21" s="40">
        <f ca="1">DATEDIF(B21,TODAY(),"Y")</f>
        <v>5</v>
      </c>
      <c r="D21" s="40">
        <v>2024</v>
      </c>
      <c r="E21" s="16" cm="1">
        <f t="array" aca="1" ref="E21" ca="1">_xlfn.XLOOKUP(1,(D21=HavraList[Year])*(C21&gt;=HavraList[MinYears])*(C21&lt;=HavraList[MaxYears]),HavraList[Value],"לא נמצא")</f>
        <v>476</v>
      </c>
    </row>
    <row r="22" spans="1:5" ht="19.95" customHeight="1" x14ac:dyDescent="0.3">
      <c r="A22" s="38" t="s">
        <v>45</v>
      </c>
      <c r="B22" s="39">
        <v>41275</v>
      </c>
      <c r="C22" s="40">
        <f ca="1">DATEDIF(B22,TODAY(),"Y")</f>
        <v>13</v>
      </c>
      <c r="D22" s="40">
        <v>2022</v>
      </c>
      <c r="E22" s="16" cm="1">
        <f t="array" aca="1" ref="E22" ca="1">_xlfn.XLOOKUP(1,(D22=HavraList[Year])*(C22&gt;=HavraList[MinYears])*(C22&lt;=HavraList[MaxYears]),HavraList[Value],"לא נמצא")</f>
        <v>504</v>
      </c>
    </row>
    <row r="23" spans="1:5" ht="22.05" customHeight="1" x14ac:dyDescent="0.3">
      <c r="A23" s="18" t="s">
        <v>46</v>
      </c>
      <c r="B23" s="18"/>
      <c r="C23" s="18"/>
      <c r="D23" s="18"/>
      <c r="E23" s="18"/>
    </row>
  </sheetData>
  <mergeCells count="3">
    <mergeCell ref="A23:E23"/>
    <mergeCell ref="A3:D3"/>
    <mergeCell ref="A18:E18"/>
  </mergeCells>
  <pageMargins left="0.75" right="0.75" top="1" bottom="1" header="0.5" footer="0.5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showGridLines="0" rightToLeft="1" workbookViewId="0">
      <selection activeCell="B19" sqref="B19"/>
    </sheetView>
  </sheetViews>
  <sheetFormatPr defaultRowHeight="14.4" x14ac:dyDescent="0.3"/>
  <cols>
    <col min="1" max="1" width="20.77734375" customWidth="1"/>
    <col min="2" max="2" width="14" customWidth="1"/>
    <col min="3" max="3" width="13.44140625" customWidth="1"/>
    <col min="4" max="4" width="17.88671875" customWidth="1"/>
    <col min="5" max="7" width="14" customWidth="1"/>
  </cols>
  <sheetData>
    <row r="1" spans="1:5" ht="30.6" customHeight="1" x14ac:dyDescent="0.3"/>
    <row r="2" spans="1:5" ht="30" customHeight="1" x14ac:dyDescent="0.3">
      <c r="A2" s="45" t="s">
        <v>47</v>
      </c>
      <c r="B2" s="45"/>
      <c r="C2" s="45"/>
      <c r="D2" s="45"/>
      <c r="E2" s="45"/>
    </row>
    <row r="3" spans="1:5" x14ac:dyDescent="0.3">
      <c r="A3" s="35" t="s">
        <v>39</v>
      </c>
      <c r="B3" s="35" t="s">
        <v>2</v>
      </c>
      <c r="C3" s="35" t="s">
        <v>3</v>
      </c>
      <c r="D3" s="35" t="s">
        <v>48</v>
      </c>
      <c r="E3" s="35" t="s">
        <v>49</v>
      </c>
    </row>
    <row r="4" spans="1:5" x14ac:dyDescent="0.3">
      <c r="A4" s="42" t="s">
        <v>43</v>
      </c>
      <c r="B4" s="43">
        <v>44927</v>
      </c>
      <c r="C4" s="43">
        <v>45291</v>
      </c>
      <c r="D4" s="44">
        <v>45</v>
      </c>
      <c r="E4" s="32" t="s">
        <v>50</v>
      </c>
    </row>
    <row r="5" spans="1:5" x14ac:dyDescent="0.3">
      <c r="A5" s="42" t="s">
        <v>43</v>
      </c>
      <c r="B5" s="43">
        <v>45292</v>
      </c>
      <c r="C5" s="41"/>
      <c r="D5" s="44">
        <v>50</v>
      </c>
      <c r="E5" s="32" t="s">
        <v>50</v>
      </c>
    </row>
    <row r="6" spans="1:5" x14ac:dyDescent="0.3">
      <c r="A6" s="42" t="s">
        <v>44</v>
      </c>
      <c r="B6" s="43">
        <v>45078</v>
      </c>
      <c r="C6" s="43">
        <v>45443</v>
      </c>
      <c r="D6" s="44">
        <v>38</v>
      </c>
      <c r="E6" s="32" t="s">
        <v>51</v>
      </c>
    </row>
    <row r="7" spans="1:5" x14ac:dyDescent="0.3">
      <c r="A7" s="42" t="s">
        <v>44</v>
      </c>
      <c r="B7" s="43">
        <v>45444</v>
      </c>
      <c r="C7" s="41"/>
      <c r="D7" s="44">
        <v>42</v>
      </c>
      <c r="E7" s="32" t="s">
        <v>51</v>
      </c>
    </row>
    <row r="8" spans="1:5" x14ac:dyDescent="0.3">
      <c r="A8" s="42" t="s">
        <v>45</v>
      </c>
      <c r="B8" s="43">
        <v>45292</v>
      </c>
      <c r="C8" s="41"/>
      <c r="D8" s="44">
        <v>120</v>
      </c>
      <c r="E8" s="32" t="s">
        <v>52</v>
      </c>
    </row>
    <row r="9" spans="1:5" x14ac:dyDescent="0.3">
      <c r="A9" s="42" t="s">
        <v>53</v>
      </c>
      <c r="B9" s="43">
        <v>44927</v>
      </c>
      <c r="C9" s="43">
        <v>45657</v>
      </c>
      <c r="D9" s="44">
        <v>32</v>
      </c>
      <c r="E9" s="32" t="s">
        <v>54</v>
      </c>
    </row>
    <row r="10" spans="1:5" x14ac:dyDescent="0.3">
      <c r="A10" s="42" t="s">
        <v>53</v>
      </c>
      <c r="B10" s="43">
        <v>45658</v>
      </c>
      <c r="C10" s="41"/>
      <c r="D10" s="44">
        <v>34</v>
      </c>
      <c r="E10" s="32" t="s">
        <v>54</v>
      </c>
    </row>
    <row r="12" spans="1:5" ht="30" customHeight="1" x14ac:dyDescent="0.3">
      <c r="A12" s="37" t="s">
        <v>55</v>
      </c>
      <c r="B12" s="37"/>
      <c r="C12" s="37"/>
      <c r="D12" s="37"/>
    </row>
    <row r="13" spans="1:5" x14ac:dyDescent="0.3">
      <c r="A13" s="35" t="s">
        <v>39</v>
      </c>
      <c r="B13" s="35" t="s">
        <v>56</v>
      </c>
      <c r="C13" s="35" t="s">
        <v>57</v>
      </c>
      <c r="D13" s="35" t="s">
        <v>48</v>
      </c>
    </row>
    <row r="14" spans="1:5" ht="19.95" customHeight="1" x14ac:dyDescent="0.3">
      <c r="A14" s="2" t="s">
        <v>43</v>
      </c>
      <c r="B14" s="3">
        <v>45366</v>
      </c>
      <c r="C14" s="1">
        <v>8</v>
      </c>
      <c r="D14" s="16" cm="1">
        <f t="array" ref="D14">_xlfn.XLOOKUP(1,(A14=RateList[EmployeeID])*(B14&gt;=RateList[StartDate])*((B14&lt;=RateList[EndDate])+(RateList[EndDate]="")),RateList[HourlyRate],"לא נמצא")</f>
        <v>50</v>
      </c>
    </row>
    <row r="15" spans="1:5" ht="19.95" customHeight="1" x14ac:dyDescent="0.3">
      <c r="A15" s="2" t="s">
        <v>43</v>
      </c>
      <c r="B15" s="3">
        <v>45367</v>
      </c>
      <c r="C15" s="1">
        <v>10</v>
      </c>
      <c r="D15" s="16" cm="1">
        <f t="array" ref="D15">_xlfn.XLOOKUP(1,(A15=RateList[EmployeeID])*(B15&gt;=RateList[StartDate])*((B15&lt;=RateList[EndDate])+(RateList[EndDate]="")),RateList[HourlyRate],"לא נמצא")</f>
        <v>50</v>
      </c>
    </row>
    <row r="16" spans="1:5" ht="19.95" customHeight="1" x14ac:dyDescent="0.3">
      <c r="A16" s="2" t="s">
        <v>44</v>
      </c>
      <c r="B16" s="3">
        <v>45524</v>
      </c>
      <c r="C16" s="1">
        <v>7.5</v>
      </c>
      <c r="D16" s="16" cm="1">
        <f t="array" ref="D16">_xlfn.XLOOKUP(1,(A16=RateList[EmployeeID])*(B16&gt;=RateList[StartDate])*((B16&lt;=RateList[EndDate])+(RateList[EndDate]="")),RateList[HourlyRate],"לא נמצא")</f>
        <v>42</v>
      </c>
    </row>
    <row r="17" spans="1:4" ht="19.95" customHeight="1" x14ac:dyDescent="0.3">
      <c r="A17" s="2" t="s">
        <v>45</v>
      </c>
      <c r="B17" s="3">
        <v>45601</v>
      </c>
      <c r="C17" s="1">
        <v>6</v>
      </c>
      <c r="D17" s="16" cm="1">
        <f t="array" ref="D17">_xlfn.XLOOKUP(1,(A17=RateList[EmployeeID])*(B17&gt;=RateList[StartDate])*((B17&lt;=RateList[EndDate])+(RateList[EndDate]="")),RateList[HourlyRate],"לא נמצא")</f>
        <v>120</v>
      </c>
    </row>
    <row r="18" spans="1:4" ht="19.95" customHeight="1" x14ac:dyDescent="0.3">
      <c r="A18" s="2" t="s">
        <v>53</v>
      </c>
      <c r="B18" s="3">
        <v>45698</v>
      </c>
      <c r="C18" s="1">
        <v>9</v>
      </c>
      <c r="D18" s="16" cm="1">
        <f t="array" ref="D18">_xlfn.XLOOKUP(1,(A18=RateList[EmployeeID])*(B18&gt;=RateList[StartDate])*((B18&lt;=RateList[EndDate])+(RateList[EndDate]="")),RateList[HourlyRate],"לא נמצא")</f>
        <v>34</v>
      </c>
    </row>
    <row r="19" spans="1:4" ht="22.05" customHeight="1" x14ac:dyDescent="0.3">
      <c r="A19" s="19"/>
      <c r="B19" s="19"/>
      <c r="C19" s="19"/>
      <c r="D19" s="19"/>
    </row>
  </sheetData>
  <mergeCells count="1">
    <mergeCell ref="A12:D12"/>
  </mergeCells>
  <pageMargins left="0.75" right="0.75" top="1" bottom="1" header="0.5" footer="0.5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showGridLines="0" rightToLeft="1" tabSelected="1" topLeftCell="A2" workbookViewId="0">
      <selection activeCell="I15" sqref="I15"/>
    </sheetView>
  </sheetViews>
  <sheetFormatPr defaultRowHeight="14.4" x14ac:dyDescent="0.3"/>
  <cols>
    <col min="1" max="1" width="14" customWidth="1"/>
    <col min="2" max="2" width="12" customWidth="1"/>
    <col min="3" max="5" width="16" customWidth="1"/>
    <col min="6" max="6" width="20" customWidth="1"/>
  </cols>
  <sheetData>
    <row r="1" spans="1:6" ht="26.4" customHeight="1" x14ac:dyDescent="0.3"/>
    <row r="2" spans="1:6" ht="30" customHeight="1" x14ac:dyDescent="0.3">
      <c r="A2" s="45" t="s">
        <v>58</v>
      </c>
      <c r="B2" s="45"/>
      <c r="C2" s="45"/>
      <c r="D2" s="45"/>
    </row>
    <row r="3" spans="1:6" x14ac:dyDescent="0.3">
      <c r="A3" s="35" t="s">
        <v>59</v>
      </c>
      <c r="B3" s="35" t="s">
        <v>2</v>
      </c>
      <c r="C3" s="35" t="s">
        <v>3</v>
      </c>
      <c r="D3" s="35" t="s">
        <v>60</v>
      </c>
    </row>
    <row r="4" spans="1:6" ht="15.6" x14ac:dyDescent="0.3">
      <c r="A4" s="47" t="s">
        <v>61</v>
      </c>
      <c r="B4" s="48">
        <v>45292</v>
      </c>
      <c r="C4" s="48">
        <v>45382</v>
      </c>
      <c r="D4" s="46">
        <v>3.72</v>
      </c>
    </row>
    <row r="5" spans="1:6" ht="15.6" x14ac:dyDescent="0.3">
      <c r="A5" s="47" t="s">
        <v>61</v>
      </c>
      <c r="B5" s="48">
        <v>45383</v>
      </c>
      <c r="C5" s="48">
        <v>45473</v>
      </c>
      <c r="D5" s="46">
        <v>3.68</v>
      </c>
    </row>
    <row r="6" spans="1:6" ht="15.6" x14ac:dyDescent="0.3">
      <c r="A6" s="47" t="s">
        <v>61</v>
      </c>
      <c r="B6" s="48">
        <v>45474</v>
      </c>
      <c r="C6" s="48">
        <v>45657</v>
      </c>
      <c r="D6" s="46">
        <v>3.74</v>
      </c>
    </row>
    <row r="7" spans="1:6" ht="15.6" x14ac:dyDescent="0.3">
      <c r="A7" s="47" t="s">
        <v>61</v>
      </c>
      <c r="B7" s="48">
        <v>45658</v>
      </c>
      <c r="C7" s="49"/>
      <c r="D7" s="46">
        <v>3.71</v>
      </c>
    </row>
    <row r="8" spans="1:6" ht="15.6" x14ac:dyDescent="0.3">
      <c r="A8" s="47" t="s">
        <v>62</v>
      </c>
      <c r="B8" s="48">
        <v>45292</v>
      </c>
      <c r="C8" s="48">
        <v>45473</v>
      </c>
      <c r="D8" s="46">
        <v>4.05</v>
      </c>
    </row>
    <row r="9" spans="1:6" ht="15.6" x14ac:dyDescent="0.3">
      <c r="A9" s="47" t="s">
        <v>62</v>
      </c>
      <c r="B9" s="48">
        <v>45474</v>
      </c>
      <c r="C9" s="48">
        <v>45657</v>
      </c>
      <c r="D9" s="46">
        <v>4.12</v>
      </c>
    </row>
    <row r="10" spans="1:6" ht="15.6" x14ac:dyDescent="0.3">
      <c r="A10" s="47" t="s">
        <v>62</v>
      </c>
      <c r="B10" s="48">
        <v>45658</v>
      </c>
      <c r="C10" s="49"/>
      <c r="D10" s="46">
        <v>4.08</v>
      </c>
    </row>
    <row r="11" spans="1:6" ht="15.6" x14ac:dyDescent="0.3">
      <c r="A11" s="47" t="s">
        <v>63</v>
      </c>
      <c r="B11" s="48">
        <v>45292</v>
      </c>
      <c r="C11" s="48">
        <v>45657</v>
      </c>
      <c r="D11" s="46">
        <v>4.71</v>
      </c>
    </row>
    <row r="12" spans="1:6" ht="15.6" x14ac:dyDescent="0.3">
      <c r="A12" s="47" t="s">
        <v>63</v>
      </c>
      <c r="B12" s="48">
        <v>45658</v>
      </c>
      <c r="C12" s="49"/>
      <c r="D12" s="46">
        <v>4.6500000000000004</v>
      </c>
    </row>
    <row r="14" spans="1:6" ht="30" customHeight="1" x14ac:dyDescent="0.3">
      <c r="A14" s="45" t="s">
        <v>64</v>
      </c>
      <c r="B14" s="45"/>
      <c r="C14" s="45"/>
      <c r="D14" s="45"/>
      <c r="E14" s="45"/>
      <c r="F14" s="45"/>
    </row>
    <row r="15" spans="1:6" x14ac:dyDescent="0.3">
      <c r="A15" s="35" t="s">
        <v>65</v>
      </c>
      <c r="B15" s="35" t="s">
        <v>59</v>
      </c>
      <c r="C15" s="35" t="s">
        <v>66</v>
      </c>
      <c r="D15" s="35" t="s">
        <v>67</v>
      </c>
      <c r="E15" s="35" t="s">
        <v>68</v>
      </c>
      <c r="F15" s="35" t="s">
        <v>69</v>
      </c>
    </row>
    <row r="16" spans="1:6" ht="19.95" customHeight="1" x14ac:dyDescent="0.3">
      <c r="A16" s="39">
        <v>45337</v>
      </c>
      <c r="B16" s="38" t="s">
        <v>61</v>
      </c>
      <c r="C16" s="51">
        <v>10000</v>
      </c>
      <c r="D16" s="50" cm="1">
        <f t="array" ref="D16">_xlfn.XLOOKUP(1,(B16=FXList[Currency])*(A16&gt;=FXList[StartDate])*((A16&lt;=FXList[EndDate])+(FXList[EndDate]="")),FXList[Rate],"לא נמצא")</f>
        <v>3.72</v>
      </c>
      <c r="E16" s="34">
        <f>IF(ISNUMBER(D16),C16*D16,"")</f>
        <v>37200</v>
      </c>
      <c r="F16" s="52" t="s">
        <v>70</v>
      </c>
    </row>
    <row r="17" spans="1:6" ht="19.95" customHeight="1" x14ac:dyDescent="0.3">
      <c r="A17" s="39">
        <v>45432</v>
      </c>
      <c r="B17" s="38" t="s">
        <v>62</v>
      </c>
      <c r="C17" s="51">
        <v>5000</v>
      </c>
      <c r="D17" s="50" cm="1">
        <f t="array" ref="D17">_xlfn.XLOOKUP(1,(B17=FXList[Currency])*(A17&gt;=FXList[StartDate])*((A17&lt;=FXList[EndDate])+(FXList[EndDate]="")),FXList[Rate],"לא נמצא")</f>
        <v>4.05</v>
      </c>
      <c r="E17" s="34">
        <f>IF(ISNUMBER(D17),C17*D17,"")</f>
        <v>20250</v>
      </c>
      <c r="F17" s="52" t="s">
        <v>71</v>
      </c>
    </row>
    <row r="18" spans="1:6" ht="19.95" customHeight="1" x14ac:dyDescent="0.3">
      <c r="A18" s="39">
        <v>45545</v>
      </c>
      <c r="B18" s="38" t="s">
        <v>63</v>
      </c>
      <c r="C18" s="51">
        <v>2500</v>
      </c>
      <c r="D18" s="50" cm="1">
        <f t="array" ref="D18">_xlfn.XLOOKUP(1,(B18=FXList[Currency])*(A18&gt;=FXList[StartDate])*((A18&lt;=FXList[EndDate])+(FXList[EndDate]="")),FXList[Rate],"לא נמצא")</f>
        <v>4.71</v>
      </c>
      <c r="E18" s="34">
        <f>IF(ISNUMBER(D18),C18*D18,"")</f>
        <v>11775</v>
      </c>
      <c r="F18" s="52" t="s">
        <v>72</v>
      </c>
    </row>
    <row r="19" spans="1:6" ht="19.95" customHeight="1" x14ac:dyDescent="0.3">
      <c r="A19" s="39">
        <v>45672</v>
      </c>
      <c r="B19" s="38" t="s">
        <v>61</v>
      </c>
      <c r="C19" s="51">
        <v>15000</v>
      </c>
      <c r="D19" s="50" cm="1">
        <f t="array" ref="D19">_xlfn.XLOOKUP(1,(B19=FXList[Currency])*(A19&gt;=FXList[StartDate])*((A19&lt;=FXList[EndDate])+(FXList[EndDate]="")),FXList[Rate],"לא נמצא")</f>
        <v>3.71</v>
      </c>
      <c r="E19" s="34">
        <f>IF(ISNUMBER(D19),C19*D19,"")</f>
        <v>55650</v>
      </c>
      <c r="F19" s="52" t="s">
        <v>73</v>
      </c>
    </row>
    <row r="20" spans="1:6" ht="22.05" customHeight="1" x14ac:dyDescent="0.3">
      <c r="A20" s="53"/>
      <c r="B20" s="53"/>
      <c r="C20" s="53"/>
      <c r="D20" s="53"/>
      <c r="E20" s="53"/>
      <c r="F20" s="53"/>
    </row>
  </sheetData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מחירון</vt:lpstr>
      <vt:lpstr>הזמנות</vt:lpstr>
      <vt:lpstr>פתרון💯</vt:lpstr>
      <vt:lpstr>ערך הבראה</vt:lpstr>
      <vt:lpstr>תעריפי שעה</vt:lpstr>
      <vt:lpstr>שערי מטבע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שירה מימון</cp:lastModifiedBy>
  <cp:revision>0</cp:revision>
  <dcterms:created xsi:type="dcterms:W3CDTF">2026-03-01T16:02:04Z</dcterms:created>
  <dcterms:modified xsi:type="dcterms:W3CDTF">2026-03-01T18:39:02Z</dcterms:modified>
  <dc:language>en-US</dc:language>
</cp:coreProperties>
</file>